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vespeccaud/Documents/Enseignement/Centrale/2022 MME/"/>
    </mc:Choice>
  </mc:AlternateContent>
  <xr:revisionPtr revIDLastSave="0" documentId="8_{158B1E61-2FFB-FF41-A94B-2D43BC352CFC}" xr6:coauthVersionLast="47" xr6:coauthVersionMax="47" xr10:uidLastSave="{00000000-0000-0000-0000-000000000000}"/>
  <bookViews>
    <workbookView xWindow="31520" yWindow="520" windowWidth="40200" windowHeight="27200" tabRatio="500" xr2:uid="{00000000-000D-0000-FFFF-FFFF00000000}"/>
  </bookViews>
  <sheets>
    <sheet name="CAS" sheetId="7" r:id="rId1"/>
    <sheet name="CORRECTION DU CAS" sheetId="6" r:id="rId2"/>
    <sheet name="Sheet4" sheetId="11" r:id="rId3"/>
  </sheets>
  <definedNames>
    <definedName name="_xlnm.Print_Area" localSheetId="0">CAS!$B$2:$L$28</definedName>
    <definedName name="_xlnm.Print_Area" localSheetId="1">'CORRECTION DU CAS'!$B$1:$Q$37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6" l="1"/>
  <c r="A21" i="6" l="1"/>
  <c r="A20" i="6"/>
  <c r="E11" i="6"/>
  <c r="K25" i="6"/>
  <c r="F21" i="6"/>
  <c r="G21" i="6" s="1"/>
  <c r="D34" i="6"/>
  <c r="M34" i="6" s="1"/>
  <c r="E16" i="6"/>
  <c r="E17" i="6" s="1"/>
  <c r="E18" i="6" s="1"/>
  <c r="N32" i="6"/>
  <c r="O32" i="6" s="1"/>
  <c r="F15" i="6"/>
  <c r="F13" i="6"/>
  <c r="G13" i="6" s="1"/>
  <c r="F14" i="6"/>
  <c r="G14" i="6" s="1"/>
  <c r="F16" i="6"/>
  <c r="F17" i="6" s="1"/>
  <c r="F18" i="6" s="1"/>
  <c r="G15" i="6"/>
  <c r="N31" i="6"/>
  <c r="N25" i="6" s="1"/>
  <c r="D43" i="6"/>
  <c r="E43" i="6" s="1"/>
  <c r="F43" i="6" s="1"/>
  <c r="G43" i="6" s="1"/>
  <c r="P31" i="6"/>
  <c r="P25" i="6" s="1"/>
  <c r="O31" i="6"/>
  <c r="O25" i="6" s="1"/>
  <c r="M31" i="6"/>
  <c r="M25" i="6" s="1"/>
  <c r="M23" i="6"/>
  <c r="N23" i="6"/>
  <c r="O23" i="6" s="1"/>
  <c r="P23" i="6" s="1"/>
  <c r="F29" i="6"/>
  <c r="B21" i="6"/>
  <c r="B20" i="6"/>
  <c r="F11" i="6"/>
  <c r="M24" i="6" l="1"/>
  <c r="E29" i="6"/>
  <c r="G26" i="6"/>
  <c r="E22" i="6"/>
  <c r="E34" i="6" s="1"/>
  <c r="E20" i="6"/>
  <c r="F22" i="6"/>
  <c r="F34" i="6" s="1"/>
  <c r="O34" i="6" s="1"/>
  <c r="F20" i="6"/>
  <c r="G16" i="6"/>
  <c r="G17" i="6" s="1"/>
  <c r="G18" i="6" s="1"/>
  <c r="G11" i="6"/>
  <c r="P32" i="6"/>
  <c r="N34" i="6" l="1"/>
  <c r="G29" i="6"/>
  <c r="G20" i="6"/>
  <c r="G22" i="6"/>
  <c r="G34" i="6" s="1"/>
  <c r="H34" i="6" l="1"/>
  <c r="P34" i="6"/>
  <c r="Q34" i="6" s="1"/>
  <c r="C34" i="6"/>
  <c r="N24" i="6"/>
  <c r="O24" i="6" s="1"/>
  <c r="P24" i="6" l="1"/>
</calcChain>
</file>

<file path=xl/sharedStrings.xml><?xml version="1.0" encoding="utf-8"?>
<sst xmlns="http://schemas.openxmlformats.org/spreadsheetml/2006/main" count="44" uniqueCount="44">
  <si>
    <t>Marge</t>
  </si>
  <si>
    <t>Frais</t>
  </si>
  <si>
    <t>Av IS</t>
  </si>
  <si>
    <t>IS</t>
  </si>
  <si>
    <t>Resultat net</t>
  </si>
  <si>
    <t>CA</t>
  </si>
  <si>
    <t>CAF</t>
  </si>
  <si>
    <t>Taux de marge</t>
  </si>
  <si>
    <t>Dot. Amort.</t>
  </si>
  <si>
    <t>Variation BFR</t>
  </si>
  <si>
    <t>Clients</t>
  </si>
  <si>
    <t>Stocks</t>
  </si>
  <si>
    <t>Fournisseurs</t>
  </si>
  <si>
    <t>Autres</t>
  </si>
  <si>
    <t xml:space="preserve">    PROJET 1</t>
  </si>
  <si>
    <t>INVESTIR</t>
  </si>
  <si>
    <t>VARIATION BFR</t>
  </si>
  <si>
    <t>Auteur : Yves Peccaud - tous droits réservés</t>
  </si>
  <si>
    <t>Total</t>
  </si>
  <si>
    <t>VAN</t>
  </si>
  <si>
    <t>OBJECTIF :</t>
  </si>
  <si>
    <t>RENTABILITE D'UN INVESTISSEMENT</t>
  </si>
  <si>
    <t xml:space="preserve">            Coefficient d'actualisation</t>
  </si>
  <si>
    <t>Trésorerie avant financement</t>
  </si>
  <si>
    <t>Courbe de cash</t>
  </si>
  <si>
    <t>Clients - Avance 2 mois</t>
  </si>
  <si>
    <t>Revenues</t>
  </si>
  <si>
    <t>Margin</t>
  </si>
  <si>
    <t>Other</t>
  </si>
  <si>
    <t>Fixed expenses</t>
  </si>
  <si>
    <t>Depreciation</t>
  </si>
  <si>
    <t>Income tax</t>
  </si>
  <si>
    <t>Net profit</t>
  </si>
  <si>
    <t>WCR Variance</t>
  </si>
  <si>
    <t>Inventory</t>
  </si>
  <si>
    <t>A/R</t>
  </si>
  <si>
    <t>A/P</t>
  </si>
  <si>
    <t>Cash before financing</t>
  </si>
  <si>
    <t>Target</t>
  </si>
  <si>
    <t>Cash curve</t>
  </si>
  <si>
    <t>Margin %</t>
  </si>
  <si>
    <t>Profit before income tax</t>
  </si>
  <si>
    <t>CAPEX</t>
  </si>
  <si>
    <t>CultureCash.com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</si>
</sst>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)\ _€_ ;_ * \(#,##0.00\)\ _€_ ;_ * &quot;-&quot;??_)\ _€_ ;_ @_ "/>
    <numFmt numFmtId="165" formatCode="_ * #,##0_)\ _€_ ;_ * \(#,##0\)\ _€_ ;_ * &quot;-&quot;??_)\ _€_ ;_ @_ "/>
    <numFmt numFmtId="166" formatCode="dd/mm/yy;@"/>
    <numFmt numFmtId="167" formatCode="0.0%"/>
    <numFmt numFmtId="168" formatCode="0.00000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charset val="129"/>
      <scheme val="minor"/>
    </font>
    <font>
      <sz val="12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7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165" fontId="0" fillId="0" borderId="0" xfId="1" applyNumberFormat="1" applyFont="1"/>
    <xf numFmtId="166" fontId="0" fillId="0" borderId="0" xfId="0" applyNumberFormat="1"/>
    <xf numFmtId="166" fontId="0" fillId="0" borderId="0" xfId="1" applyNumberFormat="1" applyFont="1"/>
    <xf numFmtId="165" fontId="4" fillId="0" borderId="0" xfId="1" applyNumberFormat="1" applyFont="1"/>
    <xf numFmtId="0" fontId="7" fillId="0" borderId="0" xfId="0" applyFont="1"/>
    <xf numFmtId="9" fontId="7" fillId="0" borderId="0" xfId="2" applyFont="1"/>
    <xf numFmtId="165" fontId="0" fillId="0" borderId="1" xfId="1" applyNumberFormat="1" applyFont="1" applyBorder="1"/>
    <xf numFmtId="0" fontId="4" fillId="0" borderId="0" xfId="0" applyFont="1"/>
    <xf numFmtId="165" fontId="0" fillId="0" borderId="0" xfId="1" applyNumberFormat="1" applyFont="1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166" fontId="0" fillId="0" borderId="5" xfId="1" applyNumberFormat="1" applyFont="1" applyBorder="1"/>
    <xf numFmtId="166" fontId="0" fillId="0" borderId="0" xfId="1" applyNumberFormat="1" applyFont="1" applyBorder="1"/>
    <xf numFmtId="166" fontId="0" fillId="0" borderId="6" xfId="1" applyNumberFormat="1" applyFont="1" applyBorder="1"/>
    <xf numFmtId="0" fontId="0" fillId="0" borderId="0" xfId="0" applyBorder="1"/>
    <xf numFmtId="165" fontId="7" fillId="0" borderId="5" xfId="1" applyNumberFormat="1" applyFont="1" applyBorder="1"/>
    <xf numFmtId="0" fontId="7" fillId="0" borderId="0" xfId="0" applyFont="1" applyBorder="1"/>
    <xf numFmtId="165" fontId="7" fillId="0" borderId="0" xfId="1" applyNumberFormat="1" applyFont="1" applyBorder="1"/>
    <xf numFmtId="9" fontId="7" fillId="0" borderId="0" xfId="2" applyFont="1" applyBorder="1"/>
    <xf numFmtId="165" fontId="4" fillId="0" borderId="5" xfId="1" applyNumberFormat="1" applyFont="1" applyBorder="1"/>
    <xf numFmtId="0" fontId="4" fillId="0" borderId="0" xfId="0" applyFont="1" applyBorder="1"/>
    <xf numFmtId="165" fontId="4" fillId="0" borderId="0" xfId="1" applyNumberFormat="1" applyFont="1" applyBorder="1"/>
    <xf numFmtId="165" fontId="4" fillId="0" borderId="6" xfId="1" applyNumberFormat="1" applyFont="1" applyBorder="1"/>
    <xf numFmtId="165" fontId="0" fillId="0" borderId="5" xfId="0" applyNumberFormat="1" applyBorder="1"/>
    <xf numFmtId="0" fontId="4" fillId="2" borderId="0" xfId="0" applyFont="1" applyFill="1" applyBorder="1"/>
    <xf numFmtId="165" fontId="4" fillId="2" borderId="0" xfId="1" applyNumberFormat="1" applyFont="1" applyFill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0" fontId="0" fillId="0" borderId="3" xfId="0" applyBorder="1"/>
    <xf numFmtId="166" fontId="0" fillId="0" borderId="0" xfId="0" applyNumberFormat="1" applyBorder="1"/>
    <xf numFmtId="0" fontId="0" fillId="0" borderId="1" xfId="0" applyBorder="1"/>
    <xf numFmtId="9" fontId="7" fillId="0" borderId="6" xfId="2" applyFont="1" applyBorder="1"/>
    <xf numFmtId="0" fontId="8" fillId="0" borderId="0" xfId="0" applyFont="1"/>
    <xf numFmtId="165" fontId="8" fillId="0" borderId="0" xfId="1" applyNumberFormat="1" applyFon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6" fontId="0" fillId="0" borderId="5" xfId="0" applyNumberFormat="1" applyBorder="1"/>
    <xf numFmtId="166" fontId="0" fillId="0" borderId="6" xfId="0" applyNumberFormat="1" applyBorder="1"/>
    <xf numFmtId="0" fontId="7" fillId="0" borderId="5" xfId="0" applyFont="1" applyBorder="1"/>
    <xf numFmtId="0" fontId="7" fillId="0" borderId="6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6" xfId="0" applyBorder="1" applyAlignment="1">
      <alignment horizontal="center"/>
    </xf>
    <xf numFmtId="0" fontId="8" fillId="0" borderId="0" xfId="0" applyFont="1" applyBorder="1"/>
    <xf numFmtId="0" fontId="8" fillId="0" borderId="6" xfId="0" applyFont="1" applyBorder="1"/>
    <xf numFmtId="0" fontId="0" fillId="0" borderId="7" xfId="0" applyBorder="1"/>
    <xf numFmtId="0" fontId="0" fillId="0" borderId="8" xfId="0" applyBorder="1"/>
    <xf numFmtId="165" fontId="10" fillId="0" borderId="0" xfId="1" applyNumberFormat="1" applyFont="1"/>
    <xf numFmtId="17" fontId="8" fillId="0" borderId="0" xfId="0" applyNumberFormat="1" applyFont="1"/>
    <xf numFmtId="0" fontId="12" fillId="0" borderId="5" xfId="0" applyFont="1" applyBorder="1"/>
    <xf numFmtId="0" fontId="4" fillId="3" borderId="0" xfId="0" applyFont="1" applyFill="1" applyBorder="1"/>
    <xf numFmtId="165" fontId="4" fillId="3" borderId="0" xfId="1" applyNumberFormat="1" applyFont="1" applyFill="1" applyBorder="1"/>
    <xf numFmtId="167" fontId="4" fillId="3" borderId="0" xfId="0" applyNumberFormat="1" applyFont="1" applyFill="1" applyBorder="1"/>
    <xf numFmtId="165" fontId="4" fillId="4" borderId="6" xfId="1" applyNumberFormat="1" applyFont="1" applyFill="1" applyBorder="1"/>
    <xf numFmtId="165" fontId="9" fillId="4" borderId="0" xfId="1" applyNumberFormat="1" applyFont="1" applyFill="1" applyBorder="1" applyAlignment="1">
      <alignment horizontal="right"/>
    </xf>
    <xf numFmtId="165" fontId="9" fillId="4" borderId="0" xfId="1" applyNumberFormat="1" applyFont="1" applyFill="1" applyBorder="1"/>
    <xf numFmtId="10" fontId="11" fillId="3" borderId="5" xfId="0" applyNumberFormat="1" applyFont="1" applyFill="1" applyBorder="1" applyAlignment="1">
      <alignment horizontal="center"/>
    </xf>
    <xf numFmtId="10" fontId="11" fillId="3" borderId="0" xfId="0" applyNumberFormat="1" applyFont="1" applyFill="1" applyBorder="1"/>
    <xf numFmtId="0" fontId="13" fillId="0" borderId="5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0" fontId="5" fillId="0" borderId="0" xfId="0" applyFont="1" applyBorder="1"/>
    <xf numFmtId="168" fontId="8" fillId="0" borderId="0" xfId="0" applyNumberFormat="1" applyFont="1" applyBorder="1"/>
    <xf numFmtId="165" fontId="0" fillId="0" borderId="0" xfId="0" applyNumberFormat="1" applyBorder="1"/>
    <xf numFmtId="165" fontId="0" fillId="0" borderId="6" xfId="0" applyNumberFormat="1" applyBorder="1"/>
    <xf numFmtId="9" fontId="0" fillId="0" borderId="5" xfId="2" applyFont="1" applyBorder="1"/>
    <xf numFmtId="167" fontId="4" fillId="2" borderId="5" xfId="0" applyNumberFormat="1" applyFont="1" applyFill="1" applyBorder="1"/>
    <xf numFmtId="0" fontId="4" fillId="2" borderId="5" xfId="0" applyFont="1" applyFill="1" applyBorder="1"/>
    <xf numFmtId="0" fontId="4" fillId="3" borderId="5" xfId="0" applyFont="1" applyFill="1" applyBorder="1"/>
    <xf numFmtId="0" fontId="5" fillId="0" borderId="5" xfId="0" applyFont="1" applyBorder="1"/>
  </cellXfs>
  <cellStyles count="47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'CORRECTION DU CAS'!$K$24</c:f>
              <c:strCache>
                <c:ptCount val="1"/>
                <c:pt idx="0">
                  <c:v>Courbe de cash</c:v>
                </c:pt>
              </c:strCache>
            </c:strRef>
          </c:tx>
          <c:marker>
            <c:symbol val="none"/>
          </c:marker>
          <c:cat>
            <c:numRef>
              <c:f>'CORRECTION DU CAS'!$L$23:$P$23</c:f>
              <c:numCache>
                <c:formatCode>General</c:formatCode>
                <c:ptCount val="5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</c:numCache>
            </c:numRef>
          </c:cat>
          <c:val>
            <c:numRef>
              <c:f>'CORRECTION DU CAS'!$L$24:$P$24</c:f>
              <c:numCache>
                <c:formatCode>_ * #,##0_)\ _€_ ;_ * \(#,##0\)\ _€_ ;_ * "-"??_)\ _€_ ;_ @_ </c:formatCode>
                <c:ptCount val="5"/>
                <c:pt idx="0" formatCode="General">
                  <c:v>0</c:v>
                </c:pt>
                <c:pt idx="1">
                  <c:v>-360</c:v>
                </c:pt>
                <c:pt idx="2">
                  <c:v>-358.4848484848485</c:v>
                </c:pt>
                <c:pt idx="3">
                  <c:v>-253.801652892562</c:v>
                </c:pt>
                <c:pt idx="4">
                  <c:v>-64.72076133233162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E0-2E41-9C8D-168221991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3109904"/>
        <c:axId val="-2065063040"/>
      </c:lineChart>
      <c:catAx>
        <c:axId val="-206310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5063040"/>
        <c:crosses val="autoZero"/>
        <c:auto val="1"/>
        <c:lblAlgn val="ctr"/>
        <c:lblOffset val="100"/>
        <c:noMultiLvlLbl val="0"/>
      </c:catAx>
      <c:valAx>
        <c:axId val="-206506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3109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444500</xdr:colOff>
      <xdr:row>3</xdr:row>
      <xdr:rowOff>139700</xdr:rowOff>
    </xdr:from>
    <xdr:to>
      <xdr:col>5</xdr:col>
      <xdr:colOff>426357</xdr:colOff>
      <xdr:row>27</xdr:row>
      <xdr:rowOff>25742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70000" y="749300"/>
          <a:ext cx="3283857" cy="476284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600" b="1">
              <a:latin typeface="Palatino"/>
              <a:cs typeface="Palatino"/>
            </a:rPr>
            <a:t>Mr Durand veut se lancer</a:t>
          </a:r>
        </a:p>
        <a:p>
          <a:pPr algn="ctr"/>
          <a:r>
            <a:rPr lang="fr-FR" sz="1600" b="1">
              <a:latin typeface="Palatino"/>
              <a:cs typeface="Palatino"/>
            </a:rPr>
            <a:t>dans le voyage. Il pense</a:t>
          </a:r>
        </a:p>
        <a:p>
          <a:pPr algn="ctr"/>
          <a:r>
            <a:rPr lang="fr-FR" sz="1600" b="1">
              <a:latin typeface="Palatino"/>
              <a:cs typeface="Palatino"/>
            </a:rPr>
            <a:t>acquérir un bus pour</a:t>
          </a:r>
        </a:p>
        <a:p>
          <a:pPr algn="ctr"/>
          <a:r>
            <a:rPr lang="fr-FR" sz="1600" b="1">
              <a:latin typeface="Palatino"/>
              <a:cs typeface="Palatino"/>
            </a:rPr>
            <a:t>faire des circuits.</a:t>
          </a:r>
        </a:p>
        <a:p>
          <a:pPr algn="ctr"/>
          <a:endParaRPr lang="fr-FR" sz="1100" b="1">
            <a:latin typeface="Palatino"/>
            <a:cs typeface="Palatino"/>
          </a:endParaRPr>
        </a:p>
        <a:p>
          <a:pPr algn="ctr"/>
          <a:r>
            <a:rPr lang="fr-FR" sz="1600" b="1">
              <a:latin typeface="Palatino"/>
              <a:cs typeface="Palatino"/>
            </a:rPr>
            <a:t>Le 1er</a:t>
          </a:r>
          <a:r>
            <a:rPr lang="fr-FR" sz="1600" b="1" baseline="0">
              <a:latin typeface="Palatino"/>
              <a:cs typeface="Palatino"/>
            </a:rPr>
            <a:t> janvier, i</a:t>
          </a:r>
          <a:r>
            <a:rPr lang="fr-FR" sz="1600" b="1">
              <a:latin typeface="Palatino"/>
              <a:cs typeface="Palatino"/>
            </a:rPr>
            <a:t>l achète un bus pour 360. Il</a:t>
          </a:r>
          <a:r>
            <a:rPr lang="fr-FR" sz="1600" b="1" baseline="0">
              <a:latin typeface="Palatino"/>
              <a:cs typeface="Palatino"/>
            </a:rPr>
            <a:t> </a:t>
          </a:r>
          <a:r>
            <a:rPr lang="fr-FR" sz="1600" b="1">
              <a:latin typeface="Palatino"/>
              <a:cs typeface="Palatino"/>
            </a:rPr>
            <a:t>pense l’utiliser pendant 3 ans</a:t>
          </a:r>
        </a:p>
        <a:p>
          <a:pPr algn="ctr"/>
          <a:r>
            <a:rPr lang="fr-FR" sz="1600" b="1">
              <a:latin typeface="Palatino"/>
              <a:cs typeface="Palatino"/>
            </a:rPr>
            <a:t>et générer chaque</a:t>
          </a:r>
          <a:r>
            <a:rPr lang="fr-FR" sz="1600" b="1" baseline="0">
              <a:latin typeface="Palatino"/>
              <a:cs typeface="Palatino"/>
            </a:rPr>
            <a:t> année </a:t>
          </a:r>
          <a:r>
            <a:rPr lang="fr-FR" sz="1600" b="1">
              <a:latin typeface="Palatino"/>
              <a:cs typeface="Palatino"/>
            </a:rPr>
            <a:t>un chiffre d’affaires</a:t>
          </a:r>
        </a:p>
        <a:p>
          <a:pPr algn="ctr"/>
          <a:r>
            <a:rPr lang="fr-FR" sz="1600" b="1">
              <a:latin typeface="Palatino"/>
              <a:cs typeface="Palatino"/>
            </a:rPr>
            <a:t> de 750 avec une  marge</a:t>
          </a:r>
        </a:p>
        <a:p>
          <a:pPr algn="ctr"/>
          <a:r>
            <a:rPr lang="fr-FR" sz="1600" b="1">
              <a:latin typeface="Palatino"/>
              <a:cs typeface="Palatino"/>
            </a:rPr>
            <a:t> variable de 20%. </a:t>
          </a:r>
        </a:p>
        <a:p>
          <a:pPr algn="ctr"/>
          <a:r>
            <a:rPr lang="fr-FR" sz="1600" b="1">
              <a:latin typeface="Palatino"/>
              <a:cs typeface="Palatino"/>
            </a:rPr>
            <a:t>Ses frais fixes seront</a:t>
          </a:r>
          <a:r>
            <a:rPr lang="fr-FR" sz="1600" b="1" baseline="0">
              <a:latin typeface="Palatino"/>
              <a:cs typeface="Palatino"/>
            </a:rPr>
            <a:t> </a:t>
          </a:r>
          <a:r>
            <a:rPr lang="fr-FR" sz="1600" b="1">
              <a:latin typeface="Palatino"/>
              <a:cs typeface="Palatino"/>
            </a:rPr>
            <a:t>de               20 par an.  Le taux d’impôt</a:t>
          </a:r>
        </a:p>
        <a:p>
          <a:pPr algn="ctr"/>
          <a:r>
            <a:rPr lang="fr-FR" sz="1600" b="1">
              <a:latin typeface="Palatino"/>
              <a:cs typeface="Palatino"/>
            </a:rPr>
            <a:t> société est de 33% Ses clients le</a:t>
          </a:r>
        </a:p>
        <a:p>
          <a:pPr algn="ctr"/>
          <a:r>
            <a:rPr lang="fr-FR" sz="1600" b="1">
              <a:latin typeface="Palatino"/>
              <a:cs typeface="Palatino"/>
            </a:rPr>
            <a:t> paieront à 2 mois. </a:t>
          </a:r>
        </a:p>
        <a:p>
          <a:pPr algn="ctr"/>
          <a:endParaRPr lang="fr-FR" sz="1600" b="1">
            <a:latin typeface="Palatino"/>
            <a:cs typeface="Palatino"/>
          </a:endParaRPr>
        </a:p>
        <a:p>
          <a:pPr algn="ctr"/>
          <a:r>
            <a:rPr lang="fr-FR" sz="1600" b="1">
              <a:latin typeface="Palatino"/>
              <a:cs typeface="Palatino"/>
            </a:rPr>
            <a:t>Conseillez vous cet</a:t>
          </a:r>
        </a:p>
        <a:p>
          <a:pPr algn="ctr"/>
          <a:r>
            <a:rPr lang="fr-FR" sz="1600" b="1">
              <a:latin typeface="Palatino"/>
              <a:cs typeface="Palatino"/>
            </a:rPr>
            <a:t>investissement à </a:t>
          </a:r>
        </a:p>
        <a:p>
          <a:pPr algn="ctr"/>
          <a:r>
            <a:rPr lang="fr-FR" sz="1600" b="1">
              <a:latin typeface="Palatino"/>
              <a:cs typeface="Palatino"/>
            </a:rPr>
            <a:t>Mr Durand?</a:t>
          </a:r>
        </a:p>
        <a:p>
          <a:pPr algn="ctr"/>
          <a:endParaRPr lang="fr-FR" sz="1600" b="1">
            <a:latin typeface="Palatino"/>
            <a:cs typeface="Palatino"/>
          </a:endParaRPr>
        </a:p>
      </xdr:txBody>
    </xdr:sp>
    <xdr:clientData/>
  </xdr:twoCellAnchor>
  <xdr:twoCellAnchor>
    <xdr:from>
      <xdr:col>7</xdr:col>
      <xdr:colOff>444500</xdr:colOff>
      <xdr:row>3</xdr:row>
      <xdr:rowOff>139700</xdr:rowOff>
    </xdr:from>
    <xdr:to>
      <xdr:col>11</xdr:col>
      <xdr:colOff>426357</xdr:colOff>
      <xdr:row>27</xdr:row>
      <xdr:rowOff>25742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223000" y="749300"/>
          <a:ext cx="3283857" cy="476284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600" b="1">
              <a:latin typeface="Palatino"/>
              <a:cs typeface="Palatino"/>
            </a:rPr>
            <a:t>Mr Durand veut se lancer</a:t>
          </a:r>
        </a:p>
        <a:p>
          <a:pPr algn="ctr"/>
          <a:r>
            <a:rPr lang="fr-FR" sz="1600" b="1">
              <a:latin typeface="Palatino"/>
              <a:cs typeface="Palatino"/>
            </a:rPr>
            <a:t>dans le voyage. Il pense</a:t>
          </a:r>
        </a:p>
        <a:p>
          <a:pPr algn="ctr"/>
          <a:r>
            <a:rPr lang="fr-FR" sz="1600" b="1">
              <a:latin typeface="Palatino"/>
              <a:cs typeface="Palatino"/>
            </a:rPr>
            <a:t>acquérir un bus pour</a:t>
          </a:r>
        </a:p>
        <a:p>
          <a:pPr algn="ctr"/>
          <a:r>
            <a:rPr lang="fr-FR" sz="1600" b="1">
              <a:latin typeface="Palatino"/>
              <a:cs typeface="Palatino"/>
            </a:rPr>
            <a:t>faire des circuits.</a:t>
          </a:r>
        </a:p>
        <a:p>
          <a:pPr algn="ctr"/>
          <a:endParaRPr lang="fr-FR" sz="1100" b="1">
            <a:latin typeface="Palatino"/>
            <a:cs typeface="Palatino"/>
          </a:endParaRPr>
        </a:p>
        <a:p>
          <a:pPr algn="ctr"/>
          <a:r>
            <a:rPr lang="fr-FR" sz="1600" b="1">
              <a:latin typeface="Palatino"/>
              <a:cs typeface="Palatino"/>
            </a:rPr>
            <a:t>Le 1er</a:t>
          </a:r>
          <a:r>
            <a:rPr lang="fr-FR" sz="1600" b="1" baseline="0">
              <a:latin typeface="Palatino"/>
              <a:cs typeface="Palatino"/>
            </a:rPr>
            <a:t> janvier, i</a:t>
          </a:r>
          <a:r>
            <a:rPr lang="fr-FR" sz="1600" b="1">
              <a:latin typeface="Palatino"/>
              <a:cs typeface="Palatino"/>
            </a:rPr>
            <a:t>l achète un bus pour 360. Il</a:t>
          </a:r>
          <a:r>
            <a:rPr lang="fr-FR" sz="1600" b="1" baseline="0">
              <a:latin typeface="Palatino"/>
              <a:cs typeface="Palatino"/>
            </a:rPr>
            <a:t> </a:t>
          </a:r>
          <a:r>
            <a:rPr lang="fr-FR" sz="1600" b="1">
              <a:latin typeface="Palatino"/>
              <a:cs typeface="Palatino"/>
            </a:rPr>
            <a:t>pense l’utiliser pendant 3 ans</a:t>
          </a:r>
        </a:p>
        <a:p>
          <a:pPr algn="ctr"/>
          <a:r>
            <a:rPr lang="fr-FR" sz="1600" b="1">
              <a:latin typeface="Palatino"/>
              <a:cs typeface="Palatino"/>
            </a:rPr>
            <a:t>et générer chaque</a:t>
          </a:r>
          <a:r>
            <a:rPr lang="fr-FR" sz="1600" b="1" baseline="0">
              <a:latin typeface="Palatino"/>
              <a:cs typeface="Palatino"/>
            </a:rPr>
            <a:t> année </a:t>
          </a:r>
          <a:r>
            <a:rPr lang="fr-FR" sz="1600" b="1">
              <a:latin typeface="Palatino"/>
              <a:cs typeface="Palatino"/>
            </a:rPr>
            <a:t>un chiffre d’affaires</a:t>
          </a:r>
        </a:p>
        <a:p>
          <a:pPr algn="ctr"/>
          <a:r>
            <a:rPr lang="fr-FR" sz="1600" b="1">
              <a:latin typeface="Palatino"/>
              <a:cs typeface="Palatino"/>
            </a:rPr>
            <a:t> de 750 avec une  marge</a:t>
          </a:r>
        </a:p>
        <a:p>
          <a:pPr algn="ctr"/>
          <a:r>
            <a:rPr lang="fr-FR" sz="1600" b="1">
              <a:latin typeface="Palatino"/>
              <a:cs typeface="Palatino"/>
            </a:rPr>
            <a:t> variable de 20%. </a:t>
          </a:r>
        </a:p>
        <a:p>
          <a:pPr algn="ctr"/>
          <a:r>
            <a:rPr lang="fr-FR" sz="1600" b="1">
              <a:latin typeface="Palatino"/>
              <a:cs typeface="Palatino"/>
            </a:rPr>
            <a:t>Ses frais fixes seront</a:t>
          </a:r>
          <a:r>
            <a:rPr lang="fr-FR" sz="1600" b="1" baseline="0">
              <a:latin typeface="Palatino"/>
              <a:cs typeface="Palatino"/>
            </a:rPr>
            <a:t> </a:t>
          </a:r>
          <a:r>
            <a:rPr lang="fr-FR" sz="1600" b="1">
              <a:latin typeface="Palatino"/>
              <a:cs typeface="Palatino"/>
            </a:rPr>
            <a:t>de               20 par an.  Le taux d’impôt</a:t>
          </a:r>
        </a:p>
        <a:p>
          <a:pPr algn="ctr"/>
          <a:r>
            <a:rPr lang="fr-FR" sz="1600" b="1">
              <a:latin typeface="Palatino"/>
              <a:cs typeface="Palatino"/>
            </a:rPr>
            <a:t> société est de 33% Ses clients le</a:t>
          </a:r>
        </a:p>
        <a:p>
          <a:pPr algn="ctr"/>
          <a:r>
            <a:rPr lang="fr-FR" sz="1600" b="1">
              <a:latin typeface="Palatino"/>
              <a:cs typeface="Palatino"/>
            </a:rPr>
            <a:t> paieront à 2 mois. </a:t>
          </a:r>
        </a:p>
        <a:p>
          <a:pPr algn="ctr"/>
          <a:endParaRPr lang="fr-FR" sz="1600" b="1">
            <a:latin typeface="Palatino"/>
            <a:cs typeface="Palatino"/>
          </a:endParaRPr>
        </a:p>
        <a:p>
          <a:pPr algn="ctr"/>
          <a:r>
            <a:rPr lang="fr-FR" sz="1600" b="1">
              <a:latin typeface="Palatino"/>
              <a:cs typeface="Palatino"/>
            </a:rPr>
            <a:t>Conseillez vous cet</a:t>
          </a:r>
        </a:p>
        <a:p>
          <a:pPr algn="ctr"/>
          <a:r>
            <a:rPr lang="fr-FR" sz="1600" b="1">
              <a:latin typeface="Palatino"/>
              <a:cs typeface="Palatino"/>
            </a:rPr>
            <a:t>investissement à </a:t>
          </a:r>
        </a:p>
        <a:p>
          <a:pPr algn="ctr"/>
          <a:r>
            <a:rPr lang="fr-FR" sz="1600" b="1">
              <a:latin typeface="Palatino"/>
              <a:cs typeface="Palatino"/>
            </a:rPr>
            <a:t>Mr Durand?</a:t>
          </a:r>
        </a:p>
        <a:p>
          <a:pPr algn="ctr"/>
          <a:endParaRPr lang="fr-FR" sz="1600" b="1">
            <a:latin typeface="Palatino"/>
            <a:cs typeface="Palatino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101600</xdr:rowOff>
    </xdr:from>
    <xdr:to>
      <xdr:col>4</xdr:col>
      <xdr:colOff>76200</xdr:colOff>
      <xdr:row>2</xdr:row>
      <xdr:rowOff>36125</xdr:rowOff>
    </xdr:to>
    <xdr:pic>
      <xdr:nvPicPr>
        <xdr:cNvPr id="2" name="Picture 1" descr="culturecash createur  test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866900" cy="442525"/>
        </a:xfrm>
        <a:prstGeom prst="rect">
          <a:avLst/>
        </a:prstGeom>
      </xdr:spPr>
    </xdr:pic>
    <xdr:clientData/>
  </xdr:twoCellAnchor>
  <xdr:twoCellAnchor>
    <xdr:from>
      <xdr:col>10</xdr:col>
      <xdr:colOff>190500</xdr:colOff>
      <xdr:row>5</xdr:row>
      <xdr:rowOff>0</xdr:rowOff>
    </xdr:from>
    <xdr:to>
      <xdr:col>16</xdr:col>
      <xdr:colOff>558800</xdr:colOff>
      <xdr:row>19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"/>
  <sheetViews>
    <sheetView showGridLines="0" tabSelected="1" zoomScale="150" zoomScaleNormal="150" workbookViewId="0">
      <selection activeCell="A7" sqref="A7"/>
    </sheetView>
  </sheetViews>
  <sheetFormatPr baseColWidth="10" defaultRowHeight="16" x14ac:dyDescent="0.2"/>
  <cols>
    <col min="7" max="7" width="182.6640625" customWidth="1"/>
  </cols>
  <sheetData>
    <row r="7" spans="1:1" x14ac:dyDescent="0.2">
      <c r="A7">
        <v>2</v>
      </c>
    </row>
  </sheetData>
  <phoneticPr fontId="6" type="noConversion"/>
  <pageMargins left="0.75" right="0.75" top="1" bottom="1" header="0.5" footer="0.5"/>
  <pageSetup paperSize="9" orientation="landscape" horizontalDpi="4294967292" verticalDpi="4294967292" copies="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43"/>
  <sheetViews>
    <sheetView topLeftCell="B1" zoomScale="150" zoomScaleNormal="170" zoomScalePageLayoutView="120" workbookViewId="0">
      <selection activeCell="S35" sqref="S35"/>
    </sheetView>
  </sheetViews>
  <sheetFormatPr baseColWidth="10" defaultRowHeight="16" x14ac:dyDescent="0.2"/>
  <cols>
    <col min="1" max="1" width="24.6640625" style="1" hidden="1" customWidth="1"/>
    <col min="2" max="2" width="4.33203125" customWidth="1"/>
    <col min="4" max="8" width="9.33203125" style="1" customWidth="1"/>
    <col min="9" max="9" width="1.6640625" style="1" customWidth="1"/>
    <col min="10" max="10" width="7.1640625" style="1" customWidth="1"/>
    <col min="11" max="11" width="14" customWidth="1"/>
    <col min="14" max="14" width="10.33203125" customWidth="1"/>
  </cols>
  <sheetData>
    <row r="2" spans="1:17" ht="26" x14ac:dyDescent="0.3">
      <c r="H2" s="53" t="s">
        <v>21</v>
      </c>
    </row>
    <row r="5" spans="1:17" x14ac:dyDescent="0.2">
      <c r="A5" s="10"/>
      <c r="B5" s="38"/>
      <c r="C5" s="32"/>
      <c r="D5" s="11"/>
      <c r="E5" s="11"/>
      <c r="F5" s="11"/>
      <c r="G5" s="11"/>
      <c r="H5" s="11"/>
      <c r="I5" s="12"/>
      <c r="K5" s="38"/>
      <c r="L5" s="32"/>
      <c r="M5" s="32"/>
      <c r="N5" s="32"/>
      <c r="O5" s="32"/>
      <c r="P5" s="32"/>
      <c r="Q5" s="39"/>
    </row>
    <row r="6" spans="1:17" x14ac:dyDescent="0.2">
      <c r="A6" s="13"/>
      <c r="B6" s="40"/>
      <c r="C6" s="18"/>
      <c r="D6" s="9"/>
      <c r="E6" s="25" t="s">
        <v>14</v>
      </c>
      <c r="F6" s="9"/>
      <c r="G6" s="9"/>
      <c r="H6" s="9"/>
      <c r="I6" s="14"/>
      <c r="K6" s="40"/>
      <c r="L6" s="18"/>
      <c r="M6" s="18"/>
      <c r="N6" s="18"/>
      <c r="O6" s="18"/>
      <c r="P6" s="18"/>
      <c r="Q6" s="41"/>
    </row>
    <row r="7" spans="1:17" x14ac:dyDescent="0.2">
      <c r="A7" s="13"/>
      <c r="B7" s="40"/>
      <c r="C7" s="18"/>
      <c r="D7" s="9"/>
      <c r="E7" s="9"/>
      <c r="F7" s="9"/>
      <c r="G7" s="9"/>
      <c r="H7" s="9"/>
      <c r="I7" s="14"/>
      <c r="K7" s="40"/>
      <c r="L7" s="18"/>
      <c r="M7" s="18"/>
      <c r="N7" s="18"/>
      <c r="O7" s="18" t="s">
        <v>25</v>
      </c>
      <c r="P7" s="18"/>
      <c r="Q7" s="41"/>
    </row>
    <row r="8" spans="1:17" x14ac:dyDescent="0.2">
      <c r="A8" s="13"/>
      <c r="B8" s="40"/>
      <c r="C8" s="18"/>
      <c r="D8" s="9"/>
      <c r="E8" s="9"/>
      <c r="F8" s="9"/>
      <c r="G8" s="9"/>
      <c r="H8" s="9"/>
      <c r="I8" s="14"/>
      <c r="K8" s="40"/>
      <c r="L8" s="18"/>
      <c r="M8" s="18"/>
      <c r="N8" s="18"/>
      <c r="O8" s="18"/>
      <c r="P8" s="18"/>
      <c r="Q8" s="41"/>
    </row>
    <row r="9" spans="1:17" s="2" customFormat="1" x14ac:dyDescent="0.2">
      <c r="A9" s="15"/>
      <c r="B9" s="42"/>
      <c r="C9" s="33"/>
      <c r="D9" s="16">
        <v>44562</v>
      </c>
      <c r="E9" s="16">
        <v>44926</v>
      </c>
      <c r="F9" s="16">
        <v>45291</v>
      </c>
      <c r="G9" s="16">
        <v>45657</v>
      </c>
      <c r="H9" s="16"/>
      <c r="I9" s="17"/>
      <c r="J9" s="3"/>
      <c r="K9" s="42"/>
      <c r="L9" s="33"/>
      <c r="M9" s="33"/>
      <c r="N9" s="33"/>
      <c r="O9" s="33"/>
      <c r="P9" s="33"/>
      <c r="Q9" s="43"/>
    </row>
    <row r="10" spans="1:17" s="2" customFormat="1" x14ac:dyDescent="0.2">
      <c r="A10" s="15"/>
      <c r="B10" s="42"/>
      <c r="C10" s="33"/>
      <c r="D10" s="16"/>
      <c r="E10" s="16"/>
      <c r="F10" s="16"/>
      <c r="G10" s="16"/>
      <c r="H10" s="16"/>
      <c r="I10" s="17"/>
      <c r="J10" s="3"/>
      <c r="K10" s="42"/>
      <c r="L10" s="33"/>
      <c r="M10" s="33"/>
      <c r="N10" s="33"/>
      <c r="O10" s="33"/>
      <c r="P10" s="33"/>
      <c r="Q10" s="43"/>
    </row>
    <row r="11" spans="1:17" x14ac:dyDescent="0.2">
      <c r="A11" s="13" t="s">
        <v>26</v>
      </c>
      <c r="B11" s="40" t="s">
        <v>5</v>
      </c>
      <c r="C11" s="18"/>
      <c r="D11" s="9"/>
      <c r="E11" s="9">
        <f>E13/E12</f>
        <v>750</v>
      </c>
      <c r="F11" s="9">
        <f>F13/F12</f>
        <v>750</v>
      </c>
      <c r="G11" s="9">
        <f>G13/G12</f>
        <v>750</v>
      </c>
      <c r="H11" s="9"/>
      <c r="I11" s="14"/>
      <c r="K11" s="40"/>
      <c r="L11" s="18"/>
      <c r="M11" s="18"/>
      <c r="N11" s="18"/>
      <c r="O11" s="18"/>
      <c r="P11" s="18"/>
      <c r="Q11" s="41"/>
    </row>
    <row r="12" spans="1:17" s="5" customFormat="1" x14ac:dyDescent="0.2">
      <c r="A12" s="19" t="s">
        <v>40</v>
      </c>
      <c r="B12" s="44" t="s">
        <v>7</v>
      </c>
      <c r="C12" s="20"/>
      <c r="D12" s="21"/>
      <c r="E12" s="22">
        <v>0.2</v>
      </c>
      <c r="F12" s="22">
        <v>0.2</v>
      </c>
      <c r="G12" s="22">
        <v>0.2</v>
      </c>
      <c r="H12" s="22"/>
      <c r="I12" s="35"/>
      <c r="J12" s="6"/>
      <c r="K12" s="44"/>
      <c r="L12" s="20"/>
      <c r="M12" s="20"/>
      <c r="N12" s="20"/>
      <c r="O12" s="20"/>
      <c r="P12" s="20"/>
      <c r="Q12" s="45"/>
    </row>
    <row r="13" spans="1:17" x14ac:dyDescent="0.2">
      <c r="A13" s="13" t="s">
        <v>27</v>
      </c>
      <c r="B13" s="40" t="s">
        <v>0</v>
      </c>
      <c r="C13" s="18"/>
      <c r="D13" s="9"/>
      <c r="E13" s="9">
        <v>150</v>
      </c>
      <c r="F13" s="9">
        <f t="shared" ref="F13:G15" si="0">E13</f>
        <v>150</v>
      </c>
      <c r="G13" s="9">
        <f t="shared" si="0"/>
        <v>150</v>
      </c>
      <c r="H13" s="9"/>
      <c r="I13" s="14"/>
      <c r="K13" s="40"/>
      <c r="L13" s="18"/>
      <c r="M13" s="18"/>
      <c r="N13" s="18"/>
      <c r="O13" s="18"/>
      <c r="P13" s="18"/>
      <c r="Q13" s="41"/>
    </row>
    <row r="14" spans="1:17" x14ac:dyDescent="0.2">
      <c r="A14" s="13" t="s">
        <v>29</v>
      </c>
      <c r="B14" s="40" t="s">
        <v>1</v>
      </c>
      <c r="C14" s="18"/>
      <c r="D14" s="9"/>
      <c r="E14" s="9">
        <v>-20</v>
      </c>
      <c r="F14" s="9">
        <f t="shared" si="0"/>
        <v>-20</v>
      </c>
      <c r="G14" s="9">
        <f t="shared" si="0"/>
        <v>-20</v>
      </c>
      <c r="H14" s="9"/>
      <c r="I14" s="14"/>
      <c r="K14" s="40"/>
      <c r="L14" s="18"/>
      <c r="M14" s="18"/>
      <c r="N14" s="18"/>
      <c r="O14" s="18"/>
      <c r="P14" s="18"/>
      <c r="Q14" s="41"/>
    </row>
    <row r="15" spans="1:17" x14ac:dyDescent="0.2">
      <c r="A15" s="13" t="s">
        <v>30</v>
      </c>
      <c r="B15" s="40" t="s">
        <v>8</v>
      </c>
      <c r="C15" s="18"/>
      <c r="D15" s="9"/>
      <c r="E15" s="7">
        <v>-120</v>
      </c>
      <c r="F15" s="7">
        <f t="shared" si="0"/>
        <v>-120</v>
      </c>
      <c r="G15" s="7">
        <f t="shared" si="0"/>
        <v>-120</v>
      </c>
      <c r="H15" s="9"/>
      <c r="I15" s="14"/>
      <c r="J15" s="9"/>
      <c r="K15" s="40"/>
      <c r="L15" s="18"/>
      <c r="M15" s="18"/>
      <c r="N15" s="18"/>
      <c r="O15" s="18"/>
      <c r="P15" s="18"/>
      <c r="Q15" s="41"/>
    </row>
    <row r="16" spans="1:17" x14ac:dyDescent="0.2">
      <c r="A16" s="13" t="s">
        <v>41</v>
      </c>
      <c r="B16" s="40" t="s">
        <v>2</v>
      </c>
      <c r="C16" s="18"/>
      <c r="D16" s="9"/>
      <c r="E16" s="9">
        <f>SUM(E13:E15)</f>
        <v>10</v>
      </c>
      <c r="F16" s="9">
        <f>SUM(F13:F15)</f>
        <v>10</v>
      </c>
      <c r="G16" s="9">
        <f>SUM(G13:G15)</f>
        <v>10</v>
      </c>
      <c r="H16" s="9"/>
      <c r="I16" s="14"/>
      <c r="K16" s="40"/>
      <c r="L16" s="18"/>
      <c r="M16" s="9"/>
      <c r="N16" s="9"/>
      <c r="O16" s="9"/>
      <c r="P16" s="9"/>
      <c r="Q16" s="14"/>
    </row>
    <row r="17" spans="1:17" x14ac:dyDescent="0.2">
      <c r="A17" s="13" t="s">
        <v>31</v>
      </c>
      <c r="B17" s="40" t="s">
        <v>3</v>
      </c>
      <c r="C17" s="18"/>
      <c r="D17" s="9"/>
      <c r="E17" s="7">
        <f>-E16/3</f>
        <v>-3.3333333333333335</v>
      </c>
      <c r="F17" s="7">
        <f>-F16/3</f>
        <v>-3.3333333333333335</v>
      </c>
      <c r="G17" s="7">
        <f>-G16/3</f>
        <v>-3.3333333333333335</v>
      </c>
      <c r="H17" s="9"/>
      <c r="I17" s="14"/>
      <c r="J17" s="9"/>
      <c r="K17" s="40"/>
      <c r="L17" s="18"/>
      <c r="M17" s="9"/>
      <c r="N17" s="9"/>
      <c r="O17" s="9"/>
      <c r="P17" s="9"/>
      <c r="Q17" s="14"/>
    </row>
    <row r="18" spans="1:17" s="8" customFormat="1" x14ac:dyDescent="0.2">
      <c r="A18" s="23" t="s">
        <v>32</v>
      </c>
      <c r="B18" s="46" t="s">
        <v>4</v>
      </c>
      <c r="C18" s="24"/>
      <c r="D18" s="25"/>
      <c r="E18" s="25">
        <f>+E17+E16</f>
        <v>6.6666666666666661</v>
      </c>
      <c r="F18" s="25">
        <f>+F17+F16</f>
        <v>6.6666666666666661</v>
      </c>
      <c r="G18" s="25">
        <f>+G17+G16</f>
        <v>6.6666666666666661</v>
      </c>
      <c r="H18" s="25"/>
      <c r="I18" s="26"/>
      <c r="J18" s="4"/>
      <c r="K18" s="46"/>
      <c r="L18" s="24"/>
      <c r="M18" s="24"/>
      <c r="N18" s="24"/>
      <c r="O18" s="24"/>
      <c r="P18" s="24"/>
      <c r="Q18" s="47"/>
    </row>
    <row r="19" spans="1:17" x14ac:dyDescent="0.2">
      <c r="A19" s="13"/>
      <c r="B19" s="71"/>
      <c r="C19" s="18"/>
      <c r="D19" s="9"/>
      <c r="E19" s="9"/>
      <c r="F19" s="9"/>
      <c r="G19" s="9"/>
      <c r="H19" s="9"/>
      <c r="I19" s="14"/>
      <c r="K19" s="40"/>
      <c r="L19" s="18"/>
      <c r="M19" s="18"/>
      <c r="N19" s="18"/>
      <c r="O19" s="18"/>
      <c r="P19" s="18"/>
      <c r="Q19" s="41"/>
    </row>
    <row r="20" spans="1:17" x14ac:dyDescent="0.2">
      <c r="A20" s="13" t="str">
        <f>A18</f>
        <v>Net profit</v>
      </c>
      <c r="B20" s="71" t="str">
        <f>B18</f>
        <v>Resultat net</v>
      </c>
      <c r="C20" s="18"/>
      <c r="D20" s="9"/>
      <c r="E20" s="9">
        <f>E18</f>
        <v>6.6666666666666661</v>
      </c>
      <c r="F20" s="9">
        <f>F18</f>
        <v>6.6666666666666661</v>
      </c>
      <c r="G20" s="9">
        <f>G18</f>
        <v>6.6666666666666661</v>
      </c>
      <c r="H20" s="9"/>
      <c r="I20" s="14"/>
      <c r="K20" s="40"/>
      <c r="L20" s="18"/>
      <c r="M20" s="18"/>
      <c r="N20" s="18"/>
      <c r="O20" s="18"/>
      <c r="P20" s="18"/>
      <c r="Q20" s="41"/>
    </row>
    <row r="21" spans="1:17" x14ac:dyDescent="0.2">
      <c r="A21" s="13" t="str">
        <f>A15</f>
        <v>Depreciation</v>
      </c>
      <c r="B21" s="71" t="str">
        <f>B15</f>
        <v>Dot. Amort.</v>
      </c>
      <c r="C21" s="18"/>
      <c r="D21" s="9"/>
      <c r="E21" s="7">
        <v>120</v>
      </c>
      <c r="F21" s="7">
        <f>E21</f>
        <v>120</v>
      </c>
      <c r="G21" s="7">
        <f>F21</f>
        <v>120</v>
      </c>
      <c r="H21" s="9"/>
      <c r="I21" s="14"/>
      <c r="J21" s="9"/>
      <c r="K21" s="40"/>
      <c r="L21" s="18"/>
      <c r="M21" s="18"/>
      <c r="N21" s="24"/>
      <c r="O21" s="18"/>
      <c r="P21" s="18"/>
      <c r="Q21" s="41"/>
    </row>
    <row r="22" spans="1:17" s="8" customFormat="1" x14ac:dyDescent="0.2">
      <c r="A22" s="23"/>
      <c r="B22" s="72" t="s">
        <v>6</v>
      </c>
      <c r="C22" s="28"/>
      <c r="D22" s="29"/>
      <c r="E22" s="29">
        <f>+E18-E15</f>
        <v>126.66666666666667</v>
      </c>
      <c r="F22" s="29">
        <f>+F18-F15</f>
        <v>126.66666666666667</v>
      </c>
      <c r="G22" s="29">
        <f>+G18-G15</f>
        <v>126.66666666666667</v>
      </c>
      <c r="H22" s="25"/>
      <c r="I22" s="26"/>
      <c r="J22" s="4"/>
      <c r="K22" s="40"/>
      <c r="Q22" s="47"/>
    </row>
    <row r="23" spans="1:17" x14ac:dyDescent="0.2">
      <c r="A23" s="27"/>
      <c r="B23" s="40"/>
      <c r="C23" s="18"/>
      <c r="D23" s="9"/>
      <c r="E23" s="9"/>
      <c r="F23" s="9"/>
      <c r="G23" s="9"/>
      <c r="H23" s="9"/>
      <c r="I23" s="14"/>
      <c r="K23" s="75" t="s">
        <v>39</v>
      </c>
      <c r="L23" s="67">
        <v>-1</v>
      </c>
      <c r="M23" s="67">
        <f>1+L23</f>
        <v>0</v>
      </c>
      <c r="N23" s="67">
        <f>1+M23</f>
        <v>1</v>
      </c>
      <c r="O23" s="67">
        <f>1+N23</f>
        <v>2</v>
      </c>
      <c r="P23" s="67">
        <f>1+O23</f>
        <v>3</v>
      </c>
      <c r="Q23" s="47"/>
    </row>
    <row r="24" spans="1:17" x14ac:dyDescent="0.2">
      <c r="A24" s="13" t="s">
        <v>33</v>
      </c>
      <c r="B24" s="40" t="s">
        <v>9</v>
      </c>
      <c r="C24" s="18"/>
      <c r="D24" s="9"/>
      <c r="E24" s="9"/>
      <c r="F24" s="9"/>
      <c r="G24" s="9"/>
      <c r="H24" s="9"/>
      <c r="I24" s="14"/>
      <c r="K24" s="64" t="s">
        <v>24</v>
      </c>
      <c r="L24" s="67">
        <v>0</v>
      </c>
      <c r="M24" s="65">
        <f>M34</f>
        <v>-360</v>
      </c>
      <c r="N24" s="65">
        <f>+M24+N34</f>
        <v>-358.4848484848485</v>
      </c>
      <c r="O24" s="65">
        <f>+N24+O34</f>
        <v>-253.801652892562</v>
      </c>
      <c r="P24" s="65">
        <f>+O24+P34</f>
        <v>-64.72076133233162</v>
      </c>
      <c r="Q24" s="41"/>
    </row>
    <row r="25" spans="1:17" x14ac:dyDescent="0.2">
      <c r="A25" s="13" t="s">
        <v>34</v>
      </c>
      <c r="B25" s="40"/>
      <c r="C25" s="18" t="s">
        <v>11</v>
      </c>
      <c r="D25" s="9"/>
      <c r="E25" s="9">
        <v>0</v>
      </c>
      <c r="F25" s="9">
        <v>0</v>
      </c>
      <c r="G25" s="9">
        <v>0</v>
      </c>
      <c r="H25" s="9"/>
      <c r="I25" s="14"/>
      <c r="K25" s="64" t="str">
        <f>+"avec objectif à "&amp;L34*100&amp;"%"</f>
        <v>avec objectif à 10%</v>
      </c>
      <c r="L25" s="18"/>
      <c r="M25" s="66">
        <f>M31</f>
        <v>44562</v>
      </c>
      <c r="N25" s="66">
        <f>N31</f>
        <v>44926</v>
      </c>
      <c r="O25" s="66">
        <f>O31</f>
        <v>45291</v>
      </c>
      <c r="P25" s="66">
        <f>P31</f>
        <v>45657</v>
      </c>
      <c r="Q25" s="41"/>
    </row>
    <row r="26" spans="1:17" x14ac:dyDescent="0.2">
      <c r="A26" s="13" t="s">
        <v>35</v>
      </c>
      <c r="B26" s="40"/>
      <c r="C26" s="18" t="s">
        <v>10</v>
      </c>
      <c r="D26" s="9"/>
      <c r="E26" s="9">
        <f>-2*E11/12</f>
        <v>-125</v>
      </c>
      <c r="F26" s="9"/>
      <c r="G26" s="9">
        <f>-E26</f>
        <v>125</v>
      </c>
      <c r="H26" s="9"/>
      <c r="I26" s="14"/>
      <c r="K26" s="40"/>
      <c r="L26" s="18"/>
      <c r="M26" s="18"/>
      <c r="N26" s="18"/>
      <c r="O26" s="69"/>
      <c r="P26" s="18"/>
      <c r="Q26" s="70"/>
    </row>
    <row r="27" spans="1:17" x14ac:dyDescent="0.2">
      <c r="A27" s="13" t="s">
        <v>36</v>
      </c>
      <c r="B27" s="40"/>
      <c r="C27" s="18" t="s">
        <v>12</v>
      </c>
      <c r="D27" s="9"/>
      <c r="E27" s="9">
        <v>0</v>
      </c>
      <c r="F27" s="9">
        <v>0</v>
      </c>
      <c r="G27" s="9">
        <v>0</v>
      </c>
      <c r="H27" s="9"/>
      <c r="I27" s="14"/>
      <c r="K27" s="40"/>
      <c r="L27" s="18"/>
      <c r="M27" s="18"/>
      <c r="N27" s="18"/>
      <c r="O27" s="18"/>
      <c r="P27" s="18"/>
      <c r="Q27" s="41"/>
    </row>
    <row r="28" spans="1:17" x14ac:dyDescent="0.2">
      <c r="A28" s="13" t="s">
        <v>28</v>
      </c>
      <c r="B28" s="40"/>
      <c r="C28" s="18" t="s">
        <v>13</v>
      </c>
      <c r="D28" s="9"/>
      <c r="E28" s="7">
        <v>0</v>
      </c>
      <c r="F28" s="7">
        <v>0</v>
      </c>
      <c r="G28" s="7">
        <v>0</v>
      </c>
      <c r="H28" s="9"/>
      <c r="I28" s="14"/>
      <c r="J28" s="9"/>
      <c r="K28" s="40"/>
      <c r="L28" s="18"/>
      <c r="M28" s="18"/>
      <c r="N28" s="18"/>
      <c r="O28" s="18"/>
      <c r="P28" s="18"/>
      <c r="Q28" s="41"/>
    </row>
    <row r="29" spans="1:17" s="8" customFormat="1" x14ac:dyDescent="0.2">
      <c r="A29" s="23"/>
      <c r="B29" s="73" t="s">
        <v>16</v>
      </c>
      <c r="C29" s="28"/>
      <c r="D29" s="29"/>
      <c r="E29" s="29">
        <f>SUM(E25:E28)</f>
        <v>-125</v>
      </c>
      <c r="F29" s="29">
        <f>SUM(F25:F28)</f>
        <v>0</v>
      </c>
      <c r="G29" s="29">
        <f>SUM(G25:G28)</f>
        <v>125</v>
      </c>
      <c r="H29" s="25"/>
      <c r="I29" s="26"/>
      <c r="J29" s="4"/>
      <c r="K29" s="46"/>
      <c r="L29" s="24"/>
      <c r="M29" s="24"/>
      <c r="N29" s="24"/>
      <c r="O29" s="24"/>
      <c r="P29" s="24"/>
      <c r="Q29" s="47"/>
    </row>
    <row r="30" spans="1:17" s="8" customFormat="1" x14ac:dyDescent="0.2">
      <c r="A30" s="23"/>
      <c r="B30" s="46"/>
      <c r="C30" s="24"/>
      <c r="D30" s="25"/>
      <c r="E30" s="25"/>
      <c r="F30" s="25"/>
      <c r="G30" s="25"/>
      <c r="H30" s="25"/>
      <c r="I30" s="26"/>
      <c r="J30" s="4"/>
      <c r="K30" s="46"/>
      <c r="L30" s="24"/>
      <c r="M30" s="24"/>
      <c r="N30" s="24"/>
      <c r="O30" s="24"/>
      <c r="P30" s="24"/>
      <c r="Q30" s="47"/>
    </row>
    <row r="31" spans="1:17" s="8" customFormat="1" x14ac:dyDescent="0.2">
      <c r="A31" s="23" t="s">
        <v>42</v>
      </c>
      <c r="B31" s="73" t="s">
        <v>15</v>
      </c>
      <c r="C31" s="28"/>
      <c r="D31" s="29">
        <v>-360</v>
      </c>
      <c r="E31" s="29"/>
      <c r="F31" s="29">
        <v>0</v>
      </c>
      <c r="G31" s="29"/>
      <c r="H31" s="25"/>
      <c r="I31" s="26"/>
      <c r="J31" s="4"/>
      <c r="K31" s="40"/>
      <c r="L31" s="18"/>
      <c r="M31" s="16">
        <f>D9</f>
        <v>44562</v>
      </c>
      <c r="N31" s="16">
        <f>E9</f>
        <v>44926</v>
      </c>
      <c r="O31" s="16">
        <f>F9</f>
        <v>45291</v>
      </c>
      <c r="P31" s="16">
        <f>G9</f>
        <v>45657</v>
      </c>
      <c r="Q31" s="48" t="s">
        <v>19</v>
      </c>
    </row>
    <row r="32" spans="1:17" x14ac:dyDescent="0.2">
      <c r="A32" s="23"/>
      <c r="B32" s="40"/>
      <c r="C32" s="18"/>
      <c r="D32" s="7"/>
      <c r="E32" s="7"/>
      <c r="F32" s="7"/>
      <c r="G32" s="7"/>
      <c r="H32" s="9"/>
      <c r="I32" s="26"/>
      <c r="J32" s="4"/>
      <c r="K32" s="55" t="s">
        <v>22</v>
      </c>
      <c r="L32" s="18"/>
      <c r="M32" s="68">
        <v>1</v>
      </c>
      <c r="N32" s="49">
        <f>+M32/(1+$L$34)</f>
        <v>0.90909090909090906</v>
      </c>
      <c r="O32" s="49">
        <f>+N32/(1+$L$34)</f>
        <v>0.82644628099173545</v>
      </c>
      <c r="P32" s="49">
        <f>+O32/(1+$L$34)</f>
        <v>0.75131480090157765</v>
      </c>
      <c r="Q32" s="50"/>
    </row>
    <row r="33" spans="1:17" s="8" customFormat="1" x14ac:dyDescent="0.2">
      <c r="A33" s="23" t="s">
        <v>37</v>
      </c>
      <c r="B33" s="74" t="s">
        <v>23</v>
      </c>
      <c r="C33" s="56"/>
      <c r="D33" s="57"/>
      <c r="E33" s="57"/>
      <c r="F33" s="57"/>
      <c r="G33" s="57"/>
      <c r="H33" s="60" t="s">
        <v>18</v>
      </c>
      <c r="I33" s="26"/>
      <c r="J33" s="4"/>
      <c r="K33" s="46"/>
      <c r="Q33" s="47"/>
    </row>
    <row r="34" spans="1:17" s="8" customFormat="1" x14ac:dyDescent="0.2">
      <c r="A34" s="23"/>
      <c r="B34" s="74"/>
      <c r="C34" s="58">
        <f>IRR(D34:G34)</f>
        <v>2.0569092288449609E-2</v>
      </c>
      <c r="D34" s="57">
        <f>+D26+D22+D31</f>
        <v>-360</v>
      </c>
      <c r="E34" s="57">
        <f>+E26+E22+E31</f>
        <v>1.6666666666666714</v>
      </c>
      <c r="F34" s="57">
        <f>+F26+F22+F31</f>
        <v>126.66666666666667</v>
      </c>
      <c r="G34" s="57">
        <f>+G26+G22+G31</f>
        <v>251.66666666666669</v>
      </c>
      <c r="H34" s="61">
        <f>SUM(D34:G34)</f>
        <v>20.000000000000057</v>
      </c>
      <c r="I34" s="26"/>
      <c r="J34" s="4"/>
      <c r="K34" s="62" t="s">
        <v>20</v>
      </c>
      <c r="L34" s="63">
        <v>0.1</v>
      </c>
      <c r="M34" s="57">
        <f>M32*D34</f>
        <v>-360</v>
      </c>
      <c r="N34" s="57">
        <f>N32*E34</f>
        <v>1.5151515151515194</v>
      </c>
      <c r="O34" s="57">
        <f>O32*F34</f>
        <v>104.68319559228649</v>
      </c>
      <c r="P34" s="57">
        <f>P32*G34</f>
        <v>189.08089156023038</v>
      </c>
      <c r="Q34" s="59">
        <f>SUM(M34:P34)</f>
        <v>-64.72076133233162</v>
      </c>
    </row>
    <row r="35" spans="1:17" x14ac:dyDescent="0.2">
      <c r="A35" s="30"/>
      <c r="B35" s="51"/>
      <c r="C35" s="34"/>
      <c r="D35" s="7"/>
      <c r="E35" s="7"/>
      <c r="F35" s="7"/>
      <c r="G35" s="7"/>
      <c r="H35" s="7"/>
      <c r="I35" s="31"/>
      <c r="K35" s="51" t="s">
        <v>38</v>
      </c>
      <c r="L35" s="34"/>
      <c r="M35" s="34"/>
      <c r="N35" s="34"/>
      <c r="O35" s="34"/>
      <c r="P35" s="34"/>
      <c r="Q35" s="52"/>
    </row>
    <row r="36" spans="1:17" x14ac:dyDescent="0.2">
      <c r="A36"/>
      <c r="D36"/>
      <c r="E36"/>
      <c r="F36"/>
      <c r="G36"/>
      <c r="H36"/>
      <c r="I36"/>
      <c r="J36"/>
    </row>
    <row r="37" spans="1:17" s="36" customFormat="1" ht="12" x14ac:dyDescent="0.15">
      <c r="B37" s="36" t="s">
        <v>43</v>
      </c>
      <c r="M37" s="54">
        <v>44652</v>
      </c>
      <c r="O37" s="37" t="s">
        <v>17</v>
      </c>
    </row>
    <row r="38" spans="1:17" x14ac:dyDescent="0.2">
      <c r="A38"/>
      <c r="I38"/>
      <c r="J38"/>
    </row>
    <row r="39" spans="1:17" x14ac:dyDescent="0.2">
      <c r="A39"/>
      <c r="I39"/>
      <c r="J39"/>
    </row>
    <row r="40" spans="1:17" x14ac:dyDescent="0.2">
      <c r="A40"/>
      <c r="I40"/>
      <c r="J40"/>
    </row>
    <row r="43" spans="1:17" x14ac:dyDescent="0.2">
      <c r="D43" s="1">
        <f>D38</f>
        <v>0</v>
      </c>
      <c r="E43" s="1">
        <f>+D43+E38</f>
        <v>0</v>
      </c>
      <c r="F43" s="1">
        <f>+E43+F38</f>
        <v>0</v>
      </c>
      <c r="G43" s="1">
        <f>+F43+G38</f>
        <v>0</v>
      </c>
    </row>
  </sheetData>
  <phoneticPr fontId="6" type="noConversion"/>
  <pageMargins left="0.75000000000000011" right="0.75000000000000011" top="1" bottom="1" header="0.5" footer="0.5"/>
  <pageSetup paperSize="9" scale="75" orientation="landscape" horizontalDpi="4294967292" verticalDpi="4294967292" copies="1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8" sqref="C8:D12"/>
    </sheetView>
  </sheetViews>
  <sheetFormatPr baseColWidth="10" defaultRowHeight="16" x14ac:dyDescent="0.2"/>
  <sheetData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CAS</vt:lpstr>
      <vt:lpstr>CORRECTION DU CAS</vt:lpstr>
      <vt:lpstr>Sheet4</vt:lpstr>
      <vt:lpstr>CAS!Zone_d_impression</vt:lpstr>
      <vt:lpstr>'CORRECTION DU CAS'!Zone_d_impression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Yves PECCAUD</cp:lastModifiedBy>
  <cp:lastPrinted>2017-03-02T06:50:43Z</cp:lastPrinted>
  <dcterms:created xsi:type="dcterms:W3CDTF">2014-03-11T14:18:35Z</dcterms:created>
  <dcterms:modified xsi:type="dcterms:W3CDTF">2022-04-10T08:35:51Z</dcterms:modified>
</cp:coreProperties>
</file>